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5317"/>
  <workbookPr autoCompressPictures="0"/>
  <bookViews>
    <workbookView xWindow="0" yWindow="0" windowWidth="25600" windowHeight="14500"/>
  </bookViews>
  <sheets>
    <sheet name="ESR worksheet" sheetId="1" r:id="rId1"/>
    <sheet name="Extra ESR sheet" sheetId="2" r:id="rId2"/>
    <sheet name="Other ESR sheets" sheetId="3" r:id="rId3"/>
  </sheets>
  <calcPr calcId="14000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4" i="1" l="1"/>
  <c r="O34" i="1"/>
  <c r="I34" i="1"/>
  <c r="K34" i="1"/>
  <c r="M34" i="1"/>
  <c r="L33" i="1"/>
  <c r="O33" i="1"/>
  <c r="I33" i="1"/>
  <c r="K33" i="1"/>
  <c r="M33" i="1"/>
  <c r="N33" i="1"/>
  <c r="L32" i="1"/>
  <c r="O32" i="1"/>
  <c r="I32" i="1"/>
  <c r="K32" i="1"/>
  <c r="M32" i="1"/>
  <c r="L31" i="1"/>
  <c r="O31" i="1"/>
  <c r="I31" i="1"/>
  <c r="K31" i="1"/>
  <c r="M31" i="1"/>
  <c r="N31" i="1"/>
  <c r="L30" i="1"/>
  <c r="O30" i="1"/>
  <c r="I30" i="1"/>
  <c r="K30" i="1"/>
  <c r="M30" i="1"/>
  <c r="L22" i="1"/>
  <c r="O22" i="1"/>
  <c r="I22" i="1"/>
  <c r="K22" i="1"/>
  <c r="M22" i="1"/>
  <c r="L21" i="1"/>
  <c r="O21" i="1"/>
  <c r="I21" i="1"/>
  <c r="K21" i="1"/>
  <c r="M21" i="1"/>
  <c r="N21" i="1"/>
  <c r="L20" i="1"/>
  <c r="O20" i="1"/>
  <c r="I20" i="1"/>
  <c r="K20" i="1"/>
  <c r="M20" i="1"/>
  <c r="L19" i="1"/>
  <c r="O19" i="1"/>
  <c r="I19" i="1"/>
  <c r="K19" i="1"/>
  <c r="M19" i="1"/>
  <c r="N19" i="1"/>
  <c r="L18" i="1"/>
  <c r="O18" i="1"/>
  <c r="I18" i="1"/>
  <c r="K18" i="1"/>
  <c r="M18" i="1"/>
  <c r="L10" i="1"/>
  <c r="O10" i="1"/>
  <c r="I10" i="1"/>
  <c r="K10" i="1"/>
  <c r="M10" i="1"/>
  <c r="L9" i="1"/>
  <c r="O9" i="1"/>
  <c r="I9" i="1"/>
  <c r="K9" i="1"/>
  <c r="M9" i="1"/>
  <c r="N9" i="1"/>
  <c r="L8" i="1"/>
  <c r="L7" i="1"/>
  <c r="O7" i="1"/>
  <c r="I7" i="1"/>
  <c r="K7" i="1"/>
  <c r="M7" i="1"/>
  <c r="N7" i="1"/>
  <c r="L6" i="1"/>
  <c r="C34" i="3"/>
  <c r="D34" i="3"/>
  <c r="G34" i="3"/>
  <c r="C33" i="3"/>
  <c r="D33" i="3"/>
  <c r="G33" i="3"/>
  <c r="C32" i="3"/>
  <c r="D32" i="3"/>
  <c r="G32" i="3"/>
  <c r="C31" i="3"/>
  <c r="D31" i="3"/>
  <c r="G31" i="3"/>
  <c r="E13" i="3"/>
  <c r="H13" i="3"/>
  <c r="I13" i="3"/>
  <c r="L13" i="3"/>
  <c r="E14" i="3"/>
  <c r="H12" i="3"/>
  <c r="I12" i="3"/>
  <c r="L12" i="3"/>
  <c r="E11" i="3"/>
  <c r="H11" i="3"/>
  <c r="I11" i="3"/>
  <c r="L11" i="3"/>
  <c r="H10" i="3"/>
  <c r="I10" i="3"/>
  <c r="L10" i="3"/>
  <c r="H9" i="3"/>
  <c r="I9" i="3"/>
  <c r="L9" i="3"/>
  <c r="L6" i="2"/>
  <c r="O6" i="2"/>
  <c r="L10" i="2"/>
  <c r="O10" i="2"/>
  <c r="I10" i="2"/>
  <c r="K10" i="2"/>
  <c r="M10" i="2"/>
  <c r="L9" i="2"/>
  <c r="O9" i="2"/>
  <c r="I9" i="2"/>
  <c r="K9" i="2"/>
  <c r="M9" i="2"/>
  <c r="N9" i="2"/>
  <c r="L8" i="2"/>
  <c r="O8" i="2"/>
  <c r="I8" i="2"/>
  <c r="K8" i="2"/>
  <c r="M8" i="2"/>
  <c r="N8" i="2"/>
  <c r="L7" i="2"/>
  <c r="O7" i="2"/>
  <c r="I7" i="2"/>
  <c r="K7" i="2"/>
  <c r="M7" i="2"/>
  <c r="O6" i="1"/>
  <c r="I6" i="1"/>
  <c r="K6" i="1"/>
  <c r="M6" i="1"/>
  <c r="N6" i="1"/>
  <c r="O8" i="1"/>
  <c r="I8" i="1"/>
  <c r="K8" i="1"/>
  <c r="M8" i="1"/>
  <c r="N8" i="1"/>
  <c r="N30" i="1"/>
  <c r="N32" i="1"/>
  <c r="N34" i="1"/>
  <c r="N18" i="1"/>
  <c r="N20" i="1"/>
  <c r="N22" i="1"/>
  <c r="N10" i="1"/>
  <c r="I31" i="3"/>
  <c r="J31" i="3"/>
  <c r="H31" i="3"/>
  <c r="K31" i="3"/>
  <c r="I34" i="3"/>
  <c r="J34" i="3"/>
  <c r="H34" i="3"/>
  <c r="K34" i="3"/>
  <c r="I32" i="3"/>
  <c r="J32" i="3"/>
  <c r="H32" i="3"/>
  <c r="K32" i="3"/>
  <c r="H33" i="3"/>
  <c r="K33" i="3"/>
  <c r="I33" i="3"/>
  <c r="J33" i="3"/>
  <c r="H14" i="3"/>
  <c r="I14" i="3"/>
  <c r="L14" i="3"/>
  <c r="E15" i="3"/>
  <c r="N10" i="2"/>
  <c r="N7" i="2"/>
  <c r="E16" i="3"/>
  <c r="H15" i="3"/>
  <c r="I15" i="3"/>
  <c r="L15" i="3"/>
  <c r="H16" i="3"/>
  <c r="I16" i="3"/>
  <c r="L16" i="3"/>
  <c r="E17" i="3"/>
  <c r="E18" i="3"/>
  <c r="H17" i="3"/>
  <c r="I17" i="3"/>
  <c r="L17" i="3"/>
  <c r="E19" i="3"/>
  <c r="H18" i="3"/>
  <c r="I18" i="3"/>
  <c r="L18" i="3"/>
  <c r="H19" i="3"/>
  <c r="I19" i="3"/>
  <c r="L19" i="3"/>
  <c r="E20" i="3"/>
  <c r="E21" i="3"/>
  <c r="H21" i="3"/>
  <c r="I21" i="3"/>
  <c r="L21" i="3"/>
  <c r="H20" i="3"/>
  <c r="I20" i="3"/>
  <c r="L20" i="3"/>
  <c r="I6" i="2"/>
  <c r="K6" i="2"/>
  <c r="M6" i="2"/>
  <c r="N6" i="2"/>
</calcChain>
</file>

<file path=xl/sharedStrings.xml><?xml version="1.0" encoding="utf-8"?>
<sst xmlns="http://schemas.openxmlformats.org/spreadsheetml/2006/main" count="118" uniqueCount="43">
  <si>
    <t>Output</t>
  </si>
  <si>
    <t>power</t>
  </si>
  <si>
    <t>Percent</t>
  </si>
  <si>
    <t>Delivered</t>
  </si>
  <si>
    <t>calculated</t>
  </si>
  <si>
    <t>ESR</t>
  </si>
  <si>
    <t>Loss at</t>
  </si>
  <si>
    <t>Ohms</t>
  </si>
  <si>
    <t>Load</t>
  </si>
  <si>
    <t>Input</t>
  </si>
  <si>
    <t>Loss</t>
  </si>
  <si>
    <t>Watts</t>
  </si>
  <si>
    <t>Match losses calculated from a known ESR</t>
  </si>
  <si>
    <t>ESR calculated from measured match losses</t>
  </si>
  <si>
    <t>Output power</t>
  </si>
  <si>
    <t>power, Watts</t>
  </si>
  <si>
    <t>Power dlv</t>
  </si>
  <si>
    <t>Loss,</t>
  </si>
  <si>
    <t>Square root</t>
  </si>
  <si>
    <t>Load with 1 match</t>
  </si>
  <si>
    <t>2 matches, back to back - second match tuned with network analyzer</t>
  </si>
  <si>
    <t>means you must enter data into these cells</t>
  </si>
  <si>
    <t>R, Ohms</t>
  </si>
  <si>
    <t>X, Ohms</t>
  </si>
  <si>
    <t>Input Power dlv</t>
  </si>
  <si>
    <t>CM ESR</t>
  </si>
  <si>
    <t>DUT ESR</t>
  </si>
  <si>
    <t>Total Loss, Watts</t>
  </si>
  <si>
    <t>DUT loss, Watts</t>
  </si>
  <si>
    <t>DUT Loss, percent</t>
  </si>
  <si>
    <t>System ESR</t>
  </si>
  <si>
    <t>CM loss, Watts</t>
  </si>
  <si>
    <t>Match s/n</t>
  </si>
  <si>
    <t>C6-016-06</t>
  </si>
  <si>
    <t>Tune pos</t>
  </si>
  <si>
    <t>Load Pos</t>
  </si>
  <si>
    <t>volts</t>
  </si>
  <si>
    <t>Z'Scan R</t>
  </si>
  <si>
    <t>Z'Scan X</t>
  </si>
  <si>
    <t>Z'Scan input power</t>
  </si>
  <si>
    <t>Bird Output power</t>
  </si>
  <si>
    <t xml:space="preserve">Test 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</si>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</sst>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0"/>
      <name val="Arial"/>
    </font>
    <font>
      <sz val="8"/>
      <name val="Arial"/>
    </font>
    <font>
      <sz val="10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ck">
        <color indexed="10"/>
      </left>
      <right/>
      <top style="thick">
        <color indexed="10"/>
      </top>
      <bottom/>
      <diagonal/>
    </border>
    <border>
      <left/>
      <right/>
      <top style="thick">
        <color indexed="10"/>
      </top>
      <bottom/>
      <diagonal/>
    </border>
    <border>
      <left/>
      <right style="thick">
        <color indexed="10"/>
      </right>
      <top style="thick">
        <color indexed="10"/>
      </top>
      <bottom/>
      <diagonal/>
    </border>
    <border>
      <left style="thick">
        <color indexed="10"/>
      </left>
      <right/>
      <top/>
      <bottom/>
      <diagonal/>
    </border>
    <border>
      <left/>
      <right style="thick">
        <color indexed="10"/>
      </right>
      <top/>
      <bottom/>
      <diagonal/>
    </border>
    <border>
      <left style="thick">
        <color indexed="10"/>
      </left>
      <right/>
      <top/>
      <bottom style="thick">
        <color indexed="10"/>
      </bottom>
      <diagonal/>
    </border>
    <border>
      <left/>
      <right/>
      <top/>
      <bottom style="thick">
        <color indexed="10"/>
      </bottom>
      <diagonal/>
    </border>
    <border>
      <left/>
      <right style="thick">
        <color indexed="10"/>
      </right>
      <top/>
      <bottom style="thick">
        <color indexed="10"/>
      </bottom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  <diagonal/>
    </border>
    <border>
      <left style="thick">
        <color indexed="10"/>
      </left>
      <right style="thick">
        <color indexed="10"/>
      </right>
      <top style="thick">
        <color indexed="10"/>
      </top>
      <bottom/>
      <diagonal/>
    </border>
    <border>
      <left style="thick">
        <color indexed="10"/>
      </left>
      <right style="thick">
        <color indexed="10"/>
      </right>
      <top/>
      <bottom/>
      <diagonal/>
    </border>
    <border>
      <left style="thick">
        <color indexed="10"/>
      </left>
      <right style="thick">
        <color indexed="10"/>
      </right>
      <top/>
      <bottom style="thick">
        <color indexed="10"/>
      </bottom>
      <diagonal/>
    </border>
  </borders>
  <cellStyleXfs count="1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3">
    <xf numFmtId="0" fontId="0" fillId="0" borderId="0" xfId="0"/>
    <xf numFmtId="10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65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Fill="1" applyBorder="1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</cellXfs>
  <cellStyles count="1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tabSelected="1" workbookViewId="0">
      <selection activeCell="C18" sqref="C18"/>
    </sheetView>
  </sheetViews>
  <sheetFormatPr baseColWidth="10" defaultColWidth="8.83203125" defaultRowHeight="12" x14ac:dyDescent="0"/>
  <cols>
    <col min="4" max="4" width="11.83203125" customWidth="1"/>
    <col min="5" max="5" width="12.1640625" customWidth="1"/>
    <col min="6" max="6" width="10.5" customWidth="1"/>
    <col min="7" max="7" width="17.1640625" customWidth="1"/>
    <col min="8" max="8" width="18.6640625" style="2" customWidth="1"/>
    <col min="9" max="11" width="14.33203125" style="2" customWidth="1"/>
    <col min="12" max="12" width="16.5" style="2" customWidth="1"/>
    <col min="13" max="14" width="17.5" customWidth="1"/>
    <col min="15" max="15" width="17.83203125" customWidth="1"/>
    <col min="17" max="19" width="12" bestFit="1" customWidth="1"/>
    <col min="20" max="20" width="7.33203125" bestFit="1" customWidth="1"/>
  </cols>
  <sheetData>
    <row r="1" spans="1:15" ht="14" thickTop="1" thickBot="1">
      <c r="A1" t="s">
        <v>13</v>
      </c>
      <c r="D1" s="2"/>
      <c r="E1" s="23"/>
      <c r="F1" s="18"/>
      <c r="G1" s="18"/>
      <c r="H1" t="s">
        <v>21</v>
      </c>
      <c r="I1"/>
      <c r="J1"/>
      <c r="K1"/>
      <c r="L1"/>
    </row>
    <row r="2" spans="1:15" ht="13" thickTop="1"/>
    <row r="3" spans="1:15">
      <c r="C3" t="s">
        <v>34</v>
      </c>
      <c r="D3" t="s">
        <v>35</v>
      </c>
      <c r="E3" s="31" t="s">
        <v>37</v>
      </c>
      <c r="F3" s="31" t="s">
        <v>38</v>
      </c>
      <c r="G3" s="31" t="s">
        <v>39</v>
      </c>
      <c r="H3" s="31" t="s">
        <v>40</v>
      </c>
      <c r="I3" s="2" t="s">
        <v>30</v>
      </c>
      <c r="J3" s="2" t="s">
        <v>25</v>
      </c>
      <c r="K3" s="2" t="s">
        <v>26</v>
      </c>
      <c r="L3" s="2" t="s">
        <v>27</v>
      </c>
      <c r="M3" s="2" t="s">
        <v>28</v>
      </c>
      <c r="N3" s="2" t="s">
        <v>31</v>
      </c>
      <c r="O3" s="2" t="s">
        <v>29</v>
      </c>
    </row>
    <row r="4" spans="1:15">
      <c r="A4" t="s">
        <v>32</v>
      </c>
      <c r="C4" s="30" t="s">
        <v>36</v>
      </c>
      <c r="D4" s="30" t="s">
        <v>36</v>
      </c>
      <c r="E4" s="31" t="s">
        <v>7</v>
      </c>
      <c r="F4" s="31" t="s">
        <v>7</v>
      </c>
      <c r="G4" s="2" t="s">
        <v>11</v>
      </c>
      <c r="H4" s="2" t="s">
        <v>11</v>
      </c>
      <c r="M4" s="2"/>
      <c r="N4" s="2"/>
      <c r="O4" s="2"/>
    </row>
    <row r="5" spans="1:15" ht="13" thickBot="1">
      <c r="E5" s="2"/>
      <c r="F5" s="2"/>
      <c r="G5" s="2"/>
      <c r="M5" s="2"/>
      <c r="N5" s="2"/>
      <c r="O5" s="2"/>
    </row>
    <row r="6" spans="1:15" ht="13" thickTop="1">
      <c r="A6" t="s">
        <v>33</v>
      </c>
      <c r="C6" s="14">
        <v>0.81</v>
      </c>
      <c r="D6" s="15">
        <v>2.4700000000000002</v>
      </c>
      <c r="E6" s="15">
        <v>3.51</v>
      </c>
      <c r="F6" s="15">
        <v>16.25</v>
      </c>
      <c r="G6" s="15">
        <v>203</v>
      </c>
      <c r="H6" s="16">
        <v>153.4</v>
      </c>
      <c r="I6" s="3">
        <f>(1/(1-O6))*E6-E6</f>
        <v>1.1349152542372885</v>
      </c>
      <c r="J6" s="3">
        <v>0.35</v>
      </c>
      <c r="K6" s="3">
        <f>I6-J6</f>
        <v>0.78491525423728847</v>
      </c>
      <c r="L6" s="2">
        <f>G6-H6</f>
        <v>49.599999999999994</v>
      </c>
      <c r="M6" s="25">
        <f>K6/I6*L6</f>
        <v>34.303703703703704</v>
      </c>
      <c r="N6" s="25">
        <f>L6-M6</f>
        <v>15.296296296296291</v>
      </c>
      <c r="O6" s="4">
        <f>L6/G6</f>
        <v>0.24433497536945811</v>
      </c>
    </row>
    <row r="7" spans="1:15">
      <c r="C7" s="17">
        <v>0.73</v>
      </c>
      <c r="D7" s="18">
        <v>3.65</v>
      </c>
      <c r="E7" s="18">
        <v>4.16</v>
      </c>
      <c r="F7" s="18">
        <v>14.15</v>
      </c>
      <c r="G7" s="18">
        <v>191.4</v>
      </c>
      <c r="H7" s="19">
        <v>150.9</v>
      </c>
      <c r="I7" s="3">
        <f>(1/(1-O7))*E7-E7</f>
        <v>1.1165009940357855</v>
      </c>
      <c r="J7" s="3">
        <v>0.35</v>
      </c>
      <c r="K7" s="3">
        <f>I7-J7</f>
        <v>0.76650099403578553</v>
      </c>
      <c r="L7" s="2">
        <f>G7-H7</f>
        <v>40.5</v>
      </c>
      <c r="M7" s="25">
        <f>K7/I7*L7</f>
        <v>27.80408653846154</v>
      </c>
      <c r="N7" s="25">
        <f>L7-M7</f>
        <v>12.69591346153846</v>
      </c>
      <c r="O7" s="4">
        <f>L7/G7</f>
        <v>0.2115987460815047</v>
      </c>
    </row>
    <row r="8" spans="1:15">
      <c r="C8" s="17">
        <v>-0.16</v>
      </c>
      <c r="D8" s="18">
        <v>3.66</v>
      </c>
      <c r="E8" s="18">
        <v>5.46</v>
      </c>
      <c r="F8" s="18">
        <v>-2.3199999999999998</v>
      </c>
      <c r="G8" s="18">
        <v>195.4</v>
      </c>
      <c r="H8" s="19">
        <v>157.69999999999999</v>
      </c>
      <c r="I8" s="3">
        <f>(1/(1-O8))*E8-E8</f>
        <v>1.305275840202917</v>
      </c>
      <c r="J8" s="3">
        <v>0.35</v>
      </c>
      <c r="K8" s="3">
        <f>I8-J8</f>
        <v>0.955275840202917</v>
      </c>
      <c r="L8" s="2">
        <f>G8-H8</f>
        <v>37.700000000000017</v>
      </c>
      <c r="M8" s="25">
        <f>K8/I8*L8</f>
        <v>27.591025641025656</v>
      </c>
      <c r="N8" s="25">
        <f>L8-M8</f>
        <v>10.108974358974361</v>
      </c>
      <c r="O8" s="4">
        <f>L8/G8</f>
        <v>0.19293756397134093</v>
      </c>
    </row>
    <row r="9" spans="1:15">
      <c r="C9" s="17">
        <v>0.19</v>
      </c>
      <c r="D9" s="32">
        <v>2.27</v>
      </c>
      <c r="E9" s="18">
        <v>3.79</v>
      </c>
      <c r="F9" s="18">
        <v>5.1100000000000003</v>
      </c>
      <c r="G9" s="18">
        <v>203</v>
      </c>
      <c r="H9" s="19">
        <v>155</v>
      </c>
      <c r="I9" s="3">
        <f>(1/(1-O9))*E9-E9</f>
        <v>1.1736774193548385</v>
      </c>
      <c r="J9" s="3">
        <v>0.35</v>
      </c>
      <c r="K9" s="3">
        <f>I9-J9</f>
        <v>0.82367741935483851</v>
      </c>
      <c r="L9" s="2">
        <f>G9-H9</f>
        <v>48</v>
      </c>
      <c r="M9" s="25">
        <f>K9/I9*L9</f>
        <v>33.686015831134569</v>
      </c>
      <c r="N9" s="25">
        <f>L9-M9</f>
        <v>14.313984168865431</v>
      </c>
      <c r="O9" s="4">
        <f>L9/G9</f>
        <v>0.23645320197044334</v>
      </c>
    </row>
    <row r="10" spans="1:15" ht="13" thickBot="1">
      <c r="C10" s="20">
        <v>0.71</v>
      </c>
      <c r="D10" s="21">
        <v>3.59</v>
      </c>
      <c r="E10" s="21">
        <v>4.28</v>
      </c>
      <c r="F10" s="21">
        <v>14.91</v>
      </c>
      <c r="G10" s="21">
        <v>203.7</v>
      </c>
      <c r="H10" s="22">
        <v>161.27000000000001</v>
      </c>
      <c r="I10" s="3">
        <f>(1/(1-O10))*E10-E10</f>
        <v>1.1260643641098778</v>
      </c>
      <c r="J10" s="3">
        <v>0.35</v>
      </c>
      <c r="K10" s="3">
        <f>I10-J10</f>
        <v>0.77606436410987778</v>
      </c>
      <c r="L10" s="2">
        <f>G10-H10</f>
        <v>42.429999999999978</v>
      </c>
      <c r="M10" s="25">
        <f>K10/I10*L10</f>
        <v>29.242032710280359</v>
      </c>
      <c r="N10" s="25">
        <f>L10-M10</f>
        <v>13.187967289719619</v>
      </c>
      <c r="O10" s="4">
        <f>L10/G10</f>
        <v>0.20829651448208139</v>
      </c>
    </row>
    <row r="11" spans="1:15" ht="13" thickTop="1"/>
    <row r="15" spans="1:15">
      <c r="C15" t="s">
        <v>34</v>
      </c>
      <c r="D15" t="s">
        <v>35</v>
      </c>
      <c r="E15" s="31" t="s">
        <v>37</v>
      </c>
      <c r="F15" s="31" t="s">
        <v>38</v>
      </c>
      <c r="G15" s="31" t="s">
        <v>39</v>
      </c>
      <c r="H15" s="31" t="s">
        <v>40</v>
      </c>
      <c r="I15" s="2" t="s">
        <v>30</v>
      </c>
      <c r="J15" s="2" t="s">
        <v>25</v>
      </c>
      <c r="K15" s="2" t="s">
        <v>26</v>
      </c>
      <c r="L15" s="2" t="s">
        <v>27</v>
      </c>
      <c r="M15" s="2" t="s">
        <v>28</v>
      </c>
      <c r="N15" s="2" t="s">
        <v>31</v>
      </c>
      <c r="O15" s="2" t="s">
        <v>29</v>
      </c>
    </row>
    <row r="16" spans="1:15">
      <c r="A16" t="s">
        <v>32</v>
      </c>
      <c r="C16" s="30" t="s">
        <v>36</v>
      </c>
      <c r="D16" s="30" t="s">
        <v>36</v>
      </c>
      <c r="E16" s="31" t="s">
        <v>7</v>
      </c>
      <c r="F16" s="31" t="s">
        <v>7</v>
      </c>
      <c r="G16" s="2" t="s">
        <v>11</v>
      </c>
      <c r="H16" s="2" t="s">
        <v>11</v>
      </c>
      <c r="M16" s="2"/>
      <c r="N16" s="2"/>
      <c r="O16" s="2"/>
    </row>
    <row r="17" spans="1:15" ht="13" thickBot="1">
      <c r="E17" s="2"/>
      <c r="F17" s="2"/>
      <c r="G17" s="2"/>
      <c r="M17" s="2"/>
      <c r="N17" s="2"/>
      <c r="O17" s="2"/>
    </row>
    <row r="18" spans="1:15" ht="13" thickTop="1">
      <c r="A18" t="s">
        <v>41</v>
      </c>
      <c r="C18" s="14">
        <v>0.8</v>
      </c>
      <c r="D18" s="15">
        <v>2.38</v>
      </c>
      <c r="E18" s="15">
        <v>3.45</v>
      </c>
      <c r="F18" s="15">
        <v>16.66</v>
      </c>
      <c r="G18" s="15">
        <v>98.76</v>
      </c>
      <c r="H18" s="16">
        <v>75.19</v>
      </c>
      <c r="I18" s="3">
        <f>(1/(1-O18))*E18-E18</f>
        <v>1.0814802500332492</v>
      </c>
      <c r="J18" s="3">
        <v>0.35</v>
      </c>
      <c r="K18" s="3">
        <f>I18-J18</f>
        <v>0.73148025003324924</v>
      </c>
      <c r="L18" s="2">
        <f>G18-H18</f>
        <v>23.570000000000007</v>
      </c>
      <c r="M18" s="25">
        <f>K18/I18*L18</f>
        <v>15.942028985507253</v>
      </c>
      <c r="N18" s="25">
        <f>L18-M18</f>
        <v>7.6279710144927542</v>
      </c>
      <c r="O18" s="4">
        <f>L18/G18</f>
        <v>0.23865937626569467</v>
      </c>
    </row>
    <row r="19" spans="1:15">
      <c r="C19" s="17">
        <v>0.72</v>
      </c>
      <c r="D19" s="18">
        <v>3.58</v>
      </c>
      <c r="E19" s="18">
        <v>4.0599999999999996</v>
      </c>
      <c r="F19" s="18">
        <v>14.71</v>
      </c>
      <c r="G19" s="18">
        <v>97.59</v>
      </c>
      <c r="H19" s="19">
        <v>77.099999999999994</v>
      </c>
      <c r="I19" s="3">
        <f>(1/(1-O19))*E19-E19</f>
        <v>1.0789805447470817</v>
      </c>
      <c r="J19" s="3">
        <v>0.35</v>
      </c>
      <c r="K19" s="3">
        <f>I19-J19</f>
        <v>0.72898054474708174</v>
      </c>
      <c r="L19" s="2">
        <f>G19-H19</f>
        <v>20.490000000000009</v>
      </c>
      <c r="M19" s="25">
        <f>K19/I19*L19</f>
        <v>13.843448275862075</v>
      </c>
      <c r="N19" s="25">
        <f>L19-M19</f>
        <v>6.6465517241379342</v>
      </c>
      <c r="O19" s="4">
        <f>L19/G19</f>
        <v>0.20996003688902559</v>
      </c>
    </row>
    <row r="20" spans="1:15">
      <c r="C20" s="17">
        <v>-0.16</v>
      </c>
      <c r="D20" s="18">
        <v>3.58</v>
      </c>
      <c r="E20" s="18">
        <v>5.28</v>
      </c>
      <c r="F20" s="18">
        <v>-0.86</v>
      </c>
      <c r="G20" s="18">
        <v>98.35</v>
      </c>
      <c r="H20" s="19">
        <v>80.2</v>
      </c>
      <c r="I20" s="3">
        <f>(1/(1-O20))*E20-E20</f>
        <v>1.1949127182044874</v>
      </c>
      <c r="J20" s="3">
        <v>0.35</v>
      </c>
      <c r="K20" s="3">
        <f>I20-J20</f>
        <v>0.84491271820448743</v>
      </c>
      <c r="L20" s="2">
        <f>G20-H20</f>
        <v>18.149999999999991</v>
      </c>
      <c r="M20" s="25">
        <f>K20/I20*L20</f>
        <v>12.833712121212109</v>
      </c>
      <c r="N20" s="25">
        <f>L20-M20</f>
        <v>5.3162878787878824</v>
      </c>
      <c r="O20" s="4">
        <f>L20/G20</f>
        <v>0.18454499237417379</v>
      </c>
    </row>
    <row r="21" spans="1:15">
      <c r="C21" s="17">
        <v>0.2</v>
      </c>
      <c r="D21" s="32">
        <v>2.2799999999999998</v>
      </c>
      <c r="E21" s="18">
        <v>3.74</v>
      </c>
      <c r="F21" s="18">
        <v>6.02</v>
      </c>
      <c r="G21" s="18">
        <v>97.66</v>
      </c>
      <c r="H21" s="19">
        <v>76.3</v>
      </c>
      <c r="I21" s="3">
        <f>(1/(1-O21))*E21-E21</f>
        <v>1.0470039318479687</v>
      </c>
      <c r="J21" s="3">
        <v>0.35</v>
      </c>
      <c r="K21" s="3">
        <f>I21-J21</f>
        <v>0.69700393184796872</v>
      </c>
      <c r="L21" s="2">
        <f>G21-H21</f>
        <v>21.36</v>
      </c>
      <c r="M21" s="25">
        <f>K21/I21*L21</f>
        <v>14.219625668449199</v>
      </c>
      <c r="N21" s="25">
        <f>L21-M21</f>
        <v>7.1403743315508006</v>
      </c>
      <c r="O21" s="4">
        <f>L21/G21</f>
        <v>0.21871800122875282</v>
      </c>
    </row>
    <row r="22" spans="1:15" ht="13" thickBot="1">
      <c r="C22" s="20">
        <v>0.82</v>
      </c>
      <c r="D22" s="21">
        <v>2.77</v>
      </c>
      <c r="E22" s="21">
        <v>4.18</v>
      </c>
      <c r="F22" s="21">
        <v>15.36</v>
      </c>
      <c r="G22" s="21">
        <v>101.39</v>
      </c>
      <c r="H22" s="22">
        <v>80.2</v>
      </c>
      <c r="I22" s="3">
        <f>(1/(1-O22))*E22-E22</f>
        <v>1.1044164588528673</v>
      </c>
      <c r="J22" s="3">
        <v>0.35</v>
      </c>
      <c r="K22" s="3">
        <f>I22-J22</f>
        <v>0.75441645885286734</v>
      </c>
      <c r="L22" s="2">
        <f>G22-H22</f>
        <v>21.189999999999998</v>
      </c>
      <c r="M22" s="25">
        <f>K22/I22*L22</f>
        <v>14.474688995215308</v>
      </c>
      <c r="N22" s="25">
        <f>L22-M22</f>
        <v>6.7153110047846898</v>
      </c>
      <c r="O22" s="4">
        <f>L22/G22</f>
        <v>0.20899496991813785</v>
      </c>
    </row>
    <row r="23" spans="1:15" ht="13" thickTop="1"/>
    <row r="27" spans="1:15">
      <c r="C27" t="s">
        <v>34</v>
      </c>
      <c r="D27" t="s">
        <v>35</v>
      </c>
      <c r="E27" s="31" t="s">
        <v>37</v>
      </c>
      <c r="F27" s="31" t="s">
        <v>38</v>
      </c>
      <c r="G27" s="31" t="s">
        <v>39</v>
      </c>
      <c r="H27" s="31" t="s">
        <v>40</v>
      </c>
      <c r="I27" s="2" t="s">
        <v>30</v>
      </c>
      <c r="J27" s="2" t="s">
        <v>25</v>
      </c>
      <c r="K27" s="2" t="s">
        <v>26</v>
      </c>
      <c r="L27" s="2" t="s">
        <v>27</v>
      </c>
      <c r="M27" s="2" t="s">
        <v>28</v>
      </c>
      <c r="N27" s="2" t="s">
        <v>31</v>
      </c>
      <c r="O27" s="2" t="s">
        <v>29</v>
      </c>
    </row>
    <row r="28" spans="1:15">
      <c r="A28" t="s">
        <v>32</v>
      </c>
      <c r="C28" s="30" t="s">
        <v>36</v>
      </c>
      <c r="D28" s="30" t="s">
        <v>36</v>
      </c>
      <c r="E28" s="31" t="s">
        <v>7</v>
      </c>
      <c r="F28" s="31" t="s">
        <v>7</v>
      </c>
      <c r="G28" s="2" t="s">
        <v>11</v>
      </c>
      <c r="H28" s="2" t="s">
        <v>11</v>
      </c>
      <c r="M28" s="2"/>
      <c r="N28" s="2"/>
      <c r="O28" s="2"/>
    </row>
    <row r="29" spans="1:15" ht="13" thickBot="1">
      <c r="E29" s="2"/>
      <c r="F29" s="2"/>
      <c r="G29" s="2"/>
      <c r="M29" s="2"/>
      <c r="N29" s="2"/>
      <c r="O29" s="2"/>
    </row>
    <row r="30" spans="1:15" ht="13" thickTop="1">
      <c r="A30" t="s">
        <v>42</v>
      </c>
      <c r="C30" s="6"/>
      <c r="D30" s="7"/>
      <c r="E30" s="15"/>
      <c r="F30" s="15"/>
      <c r="G30" s="15"/>
      <c r="H30" s="16"/>
      <c r="I30" s="3" t="e">
        <f>(1/(1-O30))*E30-E30</f>
        <v>#DIV/0!</v>
      </c>
      <c r="J30" s="3">
        <v>0.35</v>
      </c>
      <c r="K30" s="3" t="e">
        <f>I30-J30</f>
        <v>#DIV/0!</v>
      </c>
      <c r="L30" s="2">
        <f>G30-H30</f>
        <v>0</v>
      </c>
      <c r="M30" s="25" t="e">
        <f>K30/I30*L30</f>
        <v>#DIV/0!</v>
      </c>
      <c r="N30" s="25" t="e">
        <f>L30-M30</f>
        <v>#DIV/0!</v>
      </c>
      <c r="O30" s="4" t="e">
        <f>L30/G30</f>
        <v>#DIV/0!</v>
      </c>
    </row>
    <row r="31" spans="1:15">
      <c r="C31" s="9"/>
      <c r="D31" s="5"/>
      <c r="E31" s="18"/>
      <c r="F31" s="18"/>
      <c r="G31" s="18"/>
      <c r="H31" s="19"/>
      <c r="I31" s="3" t="e">
        <f>(1/(1-O31))*E31-E31</f>
        <v>#DIV/0!</v>
      </c>
      <c r="J31" s="3">
        <v>0.35</v>
      </c>
      <c r="K31" s="3" t="e">
        <f>I31-J31</f>
        <v>#DIV/0!</v>
      </c>
      <c r="L31" s="2">
        <f>G31-H31</f>
        <v>0</v>
      </c>
      <c r="M31" s="25" t="e">
        <f>K31/I31*L31</f>
        <v>#DIV/0!</v>
      </c>
      <c r="N31" s="25" t="e">
        <f>L31-M31</f>
        <v>#DIV/0!</v>
      </c>
      <c r="O31" s="4" t="e">
        <f>L31/G31</f>
        <v>#DIV/0!</v>
      </c>
    </row>
    <row r="32" spans="1:15">
      <c r="C32" s="9"/>
      <c r="D32" s="5"/>
      <c r="E32" s="18"/>
      <c r="F32" s="18"/>
      <c r="G32" s="18"/>
      <c r="H32" s="19"/>
      <c r="I32" s="3" t="e">
        <f>(1/(1-O32))*E32-E32</f>
        <v>#DIV/0!</v>
      </c>
      <c r="J32" s="3">
        <v>0.35</v>
      </c>
      <c r="K32" s="3" t="e">
        <f>I32-J32</f>
        <v>#DIV/0!</v>
      </c>
      <c r="L32" s="2">
        <f>G32-H32</f>
        <v>0</v>
      </c>
      <c r="M32" s="25" t="e">
        <f>K32/I32*L32</f>
        <v>#DIV/0!</v>
      </c>
      <c r="N32" s="25" t="e">
        <f>L32-M32</f>
        <v>#DIV/0!</v>
      </c>
      <c r="O32" s="4" t="e">
        <f>L32/G32</f>
        <v>#DIV/0!</v>
      </c>
    </row>
    <row r="33" spans="3:15">
      <c r="C33" s="9"/>
      <c r="D33" s="29"/>
      <c r="E33" s="18"/>
      <c r="F33" s="18"/>
      <c r="G33" s="18"/>
      <c r="H33" s="19"/>
      <c r="I33" s="3" t="e">
        <f>(1/(1-O33))*E33-E33</f>
        <v>#DIV/0!</v>
      </c>
      <c r="J33" s="3">
        <v>0.35</v>
      </c>
      <c r="K33" s="3" t="e">
        <f>I33-J33</f>
        <v>#DIV/0!</v>
      </c>
      <c r="L33" s="2">
        <f>G33-H33</f>
        <v>0</v>
      </c>
      <c r="M33" s="25" t="e">
        <f>K33/I33*L33</f>
        <v>#DIV/0!</v>
      </c>
      <c r="N33" s="25" t="e">
        <f>L33-M33</f>
        <v>#DIV/0!</v>
      </c>
      <c r="O33" s="4" t="e">
        <f>L33/G33</f>
        <v>#DIV/0!</v>
      </c>
    </row>
    <row r="34" spans="3:15" ht="13" thickBot="1">
      <c r="C34" s="11"/>
      <c r="D34" s="12"/>
      <c r="E34" s="21"/>
      <c r="F34" s="21"/>
      <c r="G34" s="21"/>
      <c r="H34" s="22"/>
      <c r="I34" s="3" t="e">
        <f>(1/(1-O34))*E34-E34</f>
        <v>#DIV/0!</v>
      </c>
      <c r="J34" s="3">
        <v>0.35</v>
      </c>
      <c r="K34" s="3" t="e">
        <f>I34-J34</f>
        <v>#DIV/0!</v>
      </c>
      <c r="L34" s="2">
        <f>G34-H34</f>
        <v>0</v>
      </c>
      <c r="M34" s="25" t="e">
        <f>K34/I34*L34</f>
        <v>#DIV/0!</v>
      </c>
      <c r="N34" s="25" t="e">
        <f>L34-M34</f>
        <v>#DIV/0!</v>
      </c>
      <c r="O34" s="4" t="e">
        <f>L34/G34</f>
        <v>#DIV/0!</v>
      </c>
    </row>
    <row r="35" spans="3:15" ht="13" thickTop="1"/>
  </sheetData>
  <phoneticPr fontId="1" type="noConversion"/>
  <pageMargins left="0.75" right="0.75" top="1" bottom="1" header="0.5" footer="0.5"/>
  <pageSetup orientation="landscape" horizontalDpi="4294967293" verticalDpi="4294967293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workbookViewId="0">
      <selection sqref="A1:IV65536"/>
    </sheetView>
  </sheetViews>
  <sheetFormatPr baseColWidth="10" defaultColWidth="8.83203125" defaultRowHeight="12" x14ac:dyDescent="0"/>
  <cols>
    <col min="5" max="5" width="11.1640625" bestFit="1" customWidth="1"/>
    <col min="6" max="6" width="10.5" customWidth="1"/>
    <col min="7" max="7" width="11.1640625" bestFit="1" customWidth="1"/>
    <col min="8" max="12" width="14.33203125" style="2" customWidth="1"/>
    <col min="13" max="14" width="17.5" customWidth="1"/>
    <col min="15" max="15" width="17.83203125" customWidth="1"/>
    <col min="17" max="19" width="12" bestFit="1" customWidth="1"/>
    <col min="20" max="20" width="7.33203125" bestFit="1" customWidth="1"/>
  </cols>
  <sheetData>
    <row r="1" spans="1:15" ht="14" thickTop="1" thickBot="1">
      <c r="E1" t="s">
        <v>13</v>
      </c>
      <c r="I1" s="23"/>
      <c r="J1" s="18"/>
      <c r="K1" s="18"/>
      <c r="L1" t="s">
        <v>21</v>
      </c>
    </row>
    <row r="2" spans="1:15" ht="13" thickTop="1"/>
    <row r="3" spans="1:15">
      <c r="C3" t="s">
        <v>34</v>
      </c>
      <c r="D3" t="s">
        <v>35</v>
      </c>
      <c r="E3" s="2" t="s">
        <v>22</v>
      </c>
      <c r="F3" s="2" t="s">
        <v>23</v>
      </c>
      <c r="G3" s="2" t="s">
        <v>24</v>
      </c>
      <c r="H3" s="2" t="s">
        <v>14</v>
      </c>
      <c r="I3" s="2" t="s">
        <v>30</v>
      </c>
      <c r="J3" s="2" t="s">
        <v>25</v>
      </c>
      <c r="K3" s="2" t="s">
        <v>26</v>
      </c>
      <c r="L3" s="2" t="s">
        <v>27</v>
      </c>
      <c r="M3" s="2" t="s">
        <v>28</v>
      </c>
      <c r="N3" s="2" t="s">
        <v>31</v>
      </c>
      <c r="O3" s="2" t="s">
        <v>29</v>
      </c>
    </row>
    <row r="4" spans="1:15">
      <c r="A4" t="s">
        <v>32</v>
      </c>
      <c r="E4" s="2"/>
      <c r="F4" s="2"/>
      <c r="G4" s="2" t="s">
        <v>11</v>
      </c>
      <c r="H4" s="2" t="s">
        <v>11</v>
      </c>
      <c r="M4" s="2"/>
      <c r="N4" s="2"/>
      <c r="O4" s="2"/>
    </row>
    <row r="5" spans="1:15" ht="13" thickBot="1">
      <c r="E5" s="2"/>
      <c r="F5" s="2"/>
      <c r="G5" s="2"/>
      <c r="M5" s="2"/>
      <c r="N5" s="2"/>
      <c r="O5" s="2"/>
    </row>
    <row r="6" spans="1:15" ht="13" thickTop="1">
      <c r="A6" t="s">
        <v>33</v>
      </c>
      <c r="C6" s="6">
        <v>0.81</v>
      </c>
      <c r="D6" s="7">
        <v>2.4700000000000002</v>
      </c>
      <c r="E6" s="15">
        <v>3.51</v>
      </c>
      <c r="F6" s="15">
        <v>16.25</v>
      </c>
      <c r="G6" s="15">
        <v>203</v>
      </c>
      <c r="H6" s="16">
        <v>153.4</v>
      </c>
      <c r="I6" s="3">
        <f>(1/(1-O6))*E6-E6</f>
        <v>1.1349152542372885</v>
      </c>
      <c r="J6" s="3">
        <v>0.35</v>
      </c>
      <c r="K6" s="3">
        <f>I6-J6</f>
        <v>0.78491525423728847</v>
      </c>
      <c r="L6" s="2">
        <f>G6-H6</f>
        <v>49.599999999999994</v>
      </c>
      <c r="M6" s="25">
        <f>K6/I6*L6</f>
        <v>34.303703703703704</v>
      </c>
      <c r="N6" s="25">
        <f>L6-M6</f>
        <v>15.296296296296291</v>
      </c>
      <c r="O6" s="4">
        <f>L6/G6</f>
        <v>0.24433497536945811</v>
      </c>
    </row>
    <row r="7" spans="1:15">
      <c r="C7" s="9">
        <v>0.73</v>
      </c>
      <c r="D7" s="5">
        <v>3.65</v>
      </c>
      <c r="E7" s="18">
        <v>4.16</v>
      </c>
      <c r="F7" s="18">
        <v>14.15</v>
      </c>
      <c r="G7" s="18">
        <v>191.4</v>
      </c>
      <c r="H7" s="19">
        <v>150.9</v>
      </c>
      <c r="I7" s="3">
        <f>(1/(1-O7))*E7-E7</f>
        <v>1.1165009940357855</v>
      </c>
      <c r="J7" s="3">
        <v>0.35</v>
      </c>
      <c r="K7" s="3">
        <f>I7-J7</f>
        <v>0.76650099403578553</v>
      </c>
      <c r="L7" s="2">
        <f>G7-H7</f>
        <v>40.5</v>
      </c>
      <c r="M7" s="25">
        <f>K7/I7*L7</f>
        <v>27.80408653846154</v>
      </c>
      <c r="N7" s="25">
        <f>L7-M7</f>
        <v>12.69591346153846</v>
      </c>
      <c r="O7" s="4">
        <f>L7/G7</f>
        <v>0.2115987460815047</v>
      </c>
    </row>
    <row r="8" spans="1:15">
      <c r="C8" s="9">
        <v>-0.16</v>
      </c>
      <c r="D8" s="5">
        <v>3.66</v>
      </c>
      <c r="E8" s="18">
        <v>5.46</v>
      </c>
      <c r="F8" s="18">
        <v>-2.3199999999999998</v>
      </c>
      <c r="G8" s="18">
        <v>195.4</v>
      </c>
      <c r="H8" s="19">
        <v>157.69999999999999</v>
      </c>
      <c r="I8" s="3">
        <f>(1/(1-O8))*E8-E8</f>
        <v>1.305275840202917</v>
      </c>
      <c r="J8" s="3">
        <v>0.35</v>
      </c>
      <c r="K8" s="3">
        <f>I8-J8</f>
        <v>0.955275840202917</v>
      </c>
      <c r="L8" s="2">
        <f>G8-H8</f>
        <v>37.700000000000017</v>
      </c>
      <c r="M8" s="25">
        <f>K8/I8*L8</f>
        <v>27.591025641025656</v>
      </c>
      <c r="N8" s="25">
        <f>L8-M8</f>
        <v>10.108974358974361</v>
      </c>
      <c r="O8" s="4">
        <f>L8/G8</f>
        <v>0.19293756397134093</v>
      </c>
    </row>
    <row r="9" spans="1:15">
      <c r="C9" s="9">
        <v>0.19</v>
      </c>
      <c r="D9" s="29">
        <v>2.27</v>
      </c>
      <c r="E9" s="18">
        <v>3.79</v>
      </c>
      <c r="F9" s="18">
        <v>5.1100000000000003</v>
      </c>
      <c r="G9" s="18">
        <v>203</v>
      </c>
      <c r="H9" s="19">
        <v>155</v>
      </c>
      <c r="I9" s="3">
        <f>(1/(1-O9))*E9-E9</f>
        <v>1.1736774193548385</v>
      </c>
      <c r="J9" s="3">
        <v>0.35</v>
      </c>
      <c r="K9" s="3">
        <f>I9-J9</f>
        <v>0.82367741935483851</v>
      </c>
      <c r="L9" s="2">
        <f>G9-H9</f>
        <v>48</v>
      </c>
      <c r="M9" s="25">
        <f>K9/I9*L9</f>
        <v>33.686015831134569</v>
      </c>
      <c r="N9" s="25">
        <f>L9-M9</f>
        <v>14.313984168865431</v>
      </c>
      <c r="O9" s="4">
        <f>L9/G9</f>
        <v>0.23645320197044334</v>
      </c>
    </row>
    <row r="10" spans="1:15" ht="13" thickBot="1">
      <c r="C10" s="11">
        <v>0.71</v>
      </c>
      <c r="D10" s="12">
        <v>3.59</v>
      </c>
      <c r="E10" s="21">
        <v>4.28</v>
      </c>
      <c r="F10" s="21">
        <v>14.91</v>
      </c>
      <c r="G10" s="21">
        <v>203.7</v>
      </c>
      <c r="H10" s="22">
        <v>161.27000000000001</v>
      </c>
      <c r="I10" s="3">
        <f>(1/(1-O10))*E10-E10</f>
        <v>1.1260643641098778</v>
      </c>
      <c r="J10" s="3">
        <v>0.35</v>
      </c>
      <c r="K10" s="3">
        <f>I10-J10</f>
        <v>0.77606436410987778</v>
      </c>
      <c r="L10" s="2">
        <f>G10-H10</f>
        <v>42.429999999999978</v>
      </c>
      <c r="M10" s="25">
        <f>K10/I10*L10</f>
        <v>29.242032710280359</v>
      </c>
      <c r="N10" s="25">
        <f>L10-M10</f>
        <v>13.187967289719619</v>
      </c>
      <c r="O10" s="4">
        <f>L10/G10</f>
        <v>0.20829651448208139</v>
      </c>
    </row>
    <row r="11" spans="1:15" ht="13" thickTop="1"/>
  </sheetData>
  <phoneticPr fontId="1" type="noConversion"/>
  <pageMargins left="0.75" right="0.75" top="1" bottom="1" header="0.5" footer="0.5"/>
  <pageSetup orientation="portrait" horizontalDpi="0" verticalDpi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35"/>
  <sheetViews>
    <sheetView workbookViewId="0">
      <selection activeCell="R21" sqref="R21"/>
    </sheetView>
  </sheetViews>
  <sheetFormatPr baseColWidth="10" defaultColWidth="8.83203125" defaultRowHeight="12" x14ac:dyDescent="0"/>
  <sheetData>
    <row r="3" spans="5:14">
      <c r="H3" s="2"/>
      <c r="I3" s="2"/>
      <c r="J3" s="2"/>
      <c r="K3" s="2"/>
      <c r="L3" s="2"/>
    </row>
    <row r="4" spans="5:14">
      <c r="E4" t="s">
        <v>12</v>
      </c>
      <c r="H4" s="2"/>
      <c r="I4" s="2"/>
      <c r="J4" s="2"/>
      <c r="K4" s="2"/>
      <c r="L4" s="2"/>
    </row>
    <row r="5" spans="5:14">
      <c r="H5" s="2"/>
      <c r="I5" s="2"/>
      <c r="J5" s="2"/>
      <c r="K5" s="2"/>
      <c r="L5" s="2"/>
    </row>
    <row r="6" spans="5:14">
      <c r="E6" t="s">
        <v>5</v>
      </c>
      <c r="F6" t="s">
        <v>8</v>
      </c>
      <c r="G6" t="s">
        <v>9</v>
      </c>
      <c r="H6" s="2" t="s">
        <v>0</v>
      </c>
      <c r="I6" s="2" t="s">
        <v>10</v>
      </c>
      <c r="J6" s="2"/>
      <c r="K6" s="2"/>
      <c r="L6" s="2" t="s">
        <v>10</v>
      </c>
    </row>
    <row r="7" spans="5:14">
      <c r="F7" t="s">
        <v>7</v>
      </c>
      <c r="G7" t="s">
        <v>1</v>
      </c>
      <c r="H7" s="2" t="s">
        <v>1</v>
      </c>
      <c r="I7" s="2" t="s">
        <v>11</v>
      </c>
      <c r="J7" s="2"/>
      <c r="K7" s="2"/>
      <c r="L7" s="2" t="s">
        <v>2</v>
      </c>
    </row>
    <row r="8" spans="5:14" ht="13" thickBot="1">
      <c r="H8" s="2"/>
      <c r="I8" s="2"/>
      <c r="J8" s="2"/>
      <c r="K8" s="2"/>
      <c r="L8" s="2"/>
    </row>
    <row r="9" spans="5:14" ht="13" thickTop="1">
      <c r="E9" s="6">
        <v>1</v>
      </c>
      <c r="F9" s="7">
        <v>9</v>
      </c>
      <c r="G9" s="8">
        <v>1000</v>
      </c>
      <c r="H9" s="24">
        <f t="shared" ref="H9:H21" si="0">F9/(E9+F9)*G9</f>
        <v>900</v>
      </c>
      <c r="I9" s="24">
        <f t="shared" ref="I9:I21" si="1">G9-H9</f>
        <v>100</v>
      </c>
      <c r="J9" s="24"/>
      <c r="K9" s="24"/>
      <c r="L9" s="4">
        <f t="shared" ref="L9:L21" si="2">I9/G9</f>
        <v>0.1</v>
      </c>
      <c r="M9" s="1"/>
      <c r="N9" s="1"/>
    </row>
    <row r="10" spans="5:14">
      <c r="E10" s="9">
        <v>1</v>
      </c>
      <c r="F10" s="5">
        <v>4</v>
      </c>
      <c r="G10" s="10">
        <v>1000</v>
      </c>
      <c r="H10" s="24">
        <f t="shared" si="0"/>
        <v>800</v>
      </c>
      <c r="I10" s="24">
        <f t="shared" si="1"/>
        <v>200</v>
      </c>
      <c r="J10" s="24"/>
      <c r="K10" s="24"/>
      <c r="L10" s="4">
        <f t="shared" si="2"/>
        <v>0.2</v>
      </c>
      <c r="M10" s="1"/>
      <c r="N10" s="1"/>
    </row>
    <row r="11" spans="5:14">
      <c r="E11" s="9">
        <f>E10</f>
        <v>1</v>
      </c>
      <c r="F11" s="5">
        <v>2</v>
      </c>
      <c r="G11" s="10">
        <v>1000</v>
      </c>
      <c r="H11" s="24">
        <f t="shared" si="0"/>
        <v>666.66666666666663</v>
      </c>
      <c r="I11" s="24">
        <f t="shared" si="1"/>
        <v>333.33333333333337</v>
      </c>
      <c r="J11" s="24"/>
      <c r="K11" s="24"/>
      <c r="L11" s="4">
        <f t="shared" si="2"/>
        <v>0.33333333333333337</v>
      </c>
      <c r="M11" s="1"/>
      <c r="N11" s="1"/>
    </row>
    <row r="12" spans="5:14">
      <c r="E12" s="9">
        <v>1</v>
      </c>
      <c r="F12" s="5">
        <v>1</v>
      </c>
      <c r="G12" s="10">
        <v>1000</v>
      </c>
      <c r="H12" s="24">
        <f t="shared" si="0"/>
        <v>500</v>
      </c>
      <c r="I12" s="24">
        <f t="shared" si="1"/>
        <v>500</v>
      </c>
      <c r="J12" s="24"/>
      <c r="K12" s="24"/>
      <c r="L12" s="4">
        <f t="shared" si="2"/>
        <v>0.5</v>
      </c>
      <c r="M12" s="1"/>
      <c r="N12" s="1"/>
    </row>
    <row r="13" spans="5:14">
      <c r="E13" s="9">
        <f t="shared" ref="E13:E21" si="3">E12</f>
        <v>1</v>
      </c>
      <c r="F13" s="5">
        <v>4</v>
      </c>
      <c r="G13" s="10">
        <v>500</v>
      </c>
      <c r="H13" s="24">
        <f t="shared" si="0"/>
        <v>400</v>
      </c>
      <c r="I13" s="24">
        <f t="shared" si="1"/>
        <v>100</v>
      </c>
      <c r="J13" s="24"/>
      <c r="K13" s="24"/>
      <c r="L13" s="4">
        <f t="shared" si="2"/>
        <v>0.2</v>
      </c>
      <c r="M13" s="1"/>
      <c r="N13" s="1"/>
    </row>
    <row r="14" spans="5:14">
      <c r="E14" s="9">
        <f t="shared" si="3"/>
        <v>1</v>
      </c>
      <c r="F14" s="5">
        <v>5</v>
      </c>
      <c r="G14" s="10">
        <v>500</v>
      </c>
      <c r="H14" s="24">
        <f t="shared" si="0"/>
        <v>416.66666666666669</v>
      </c>
      <c r="I14" s="24">
        <f t="shared" si="1"/>
        <v>83.333333333333314</v>
      </c>
      <c r="J14" s="24"/>
      <c r="K14" s="24"/>
      <c r="L14" s="4">
        <f t="shared" si="2"/>
        <v>0.16666666666666663</v>
      </c>
      <c r="M14" s="1"/>
      <c r="N14" s="1"/>
    </row>
    <row r="15" spans="5:14">
      <c r="E15" s="9">
        <f t="shared" si="3"/>
        <v>1</v>
      </c>
      <c r="F15" s="5">
        <v>6</v>
      </c>
      <c r="G15" s="10">
        <v>500</v>
      </c>
      <c r="H15" s="24">
        <f t="shared" si="0"/>
        <v>428.57142857142856</v>
      </c>
      <c r="I15" s="24">
        <f t="shared" si="1"/>
        <v>71.428571428571445</v>
      </c>
      <c r="J15" s="24"/>
      <c r="K15" s="24"/>
      <c r="L15" s="4">
        <f t="shared" si="2"/>
        <v>0.14285714285714288</v>
      </c>
      <c r="M15" s="1"/>
      <c r="N15" s="1"/>
    </row>
    <row r="16" spans="5:14">
      <c r="E16" s="9">
        <f t="shared" si="3"/>
        <v>1</v>
      </c>
      <c r="F16" s="5">
        <v>7</v>
      </c>
      <c r="G16" s="10">
        <v>500</v>
      </c>
      <c r="H16" s="24">
        <f t="shared" si="0"/>
        <v>437.5</v>
      </c>
      <c r="I16" s="24">
        <f t="shared" si="1"/>
        <v>62.5</v>
      </c>
      <c r="J16" s="24"/>
      <c r="K16" s="24"/>
      <c r="L16" s="4">
        <f t="shared" si="2"/>
        <v>0.125</v>
      </c>
      <c r="M16" s="1"/>
      <c r="N16" s="1"/>
    </row>
    <row r="17" spans="1:14">
      <c r="E17" s="9">
        <f t="shared" si="3"/>
        <v>1</v>
      </c>
      <c r="F17" s="5">
        <v>8</v>
      </c>
      <c r="G17" s="10">
        <v>500</v>
      </c>
      <c r="H17" s="24">
        <f t="shared" si="0"/>
        <v>444.4444444444444</v>
      </c>
      <c r="I17" s="24">
        <f t="shared" si="1"/>
        <v>55.5555555555556</v>
      </c>
      <c r="J17" s="24"/>
      <c r="K17" s="24"/>
      <c r="L17" s="4">
        <f t="shared" si="2"/>
        <v>0.1111111111111112</v>
      </c>
      <c r="M17" s="1"/>
      <c r="N17" s="1"/>
    </row>
    <row r="18" spans="1:14">
      <c r="E18" s="9">
        <f t="shared" si="3"/>
        <v>1</v>
      </c>
      <c r="F18" s="5">
        <v>9</v>
      </c>
      <c r="G18" s="10">
        <v>500</v>
      </c>
      <c r="H18" s="24">
        <f t="shared" si="0"/>
        <v>450</v>
      </c>
      <c r="I18" s="24">
        <f t="shared" si="1"/>
        <v>50</v>
      </c>
      <c r="J18" s="24"/>
      <c r="K18" s="24"/>
      <c r="L18" s="4">
        <f t="shared" si="2"/>
        <v>0.1</v>
      </c>
      <c r="M18" s="1"/>
      <c r="N18" s="1"/>
    </row>
    <row r="19" spans="1:14">
      <c r="E19" s="9">
        <f t="shared" si="3"/>
        <v>1</v>
      </c>
      <c r="F19" s="5">
        <v>10</v>
      </c>
      <c r="G19" s="10">
        <v>500</v>
      </c>
      <c r="H19" s="24">
        <f t="shared" si="0"/>
        <v>454.5454545454545</v>
      </c>
      <c r="I19" s="24">
        <f t="shared" si="1"/>
        <v>45.454545454545496</v>
      </c>
      <c r="J19" s="24"/>
      <c r="K19" s="24"/>
      <c r="L19" s="4">
        <f t="shared" si="2"/>
        <v>9.0909090909090995E-2</v>
      </c>
      <c r="M19" s="1"/>
      <c r="N19" s="1"/>
    </row>
    <row r="20" spans="1:14">
      <c r="E20" s="9">
        <f t="shared" si="3"/>
        <v>1</v>
      </c>
      <c r="F20" s="5">
        <v>15</v>
      </c>
      <c r="G20" s="10">
        <v>500</v>
      </c>
      <c r="H20" s="24">
        <f t="shared" si="0"/>
        <v>468.75</v>
      </c>
      <c r="I20" s="24">
        <f t="shared" si="1"/>
        <v>31.25</v>
      </c>
      <c r="J20" s="24"/>
      <c r="K20" s="24"/>
      <c r="L20" s="4">
        <f t="shared" si="2"/>
        <v>6.25E-2</v>
      </c>
    </row>
    <row r="21" spans="1:14" ht="13" thickBot="1">
      <c r="E21" s="11">
        <f t="shared" si="3"/>
        <v>1</v>
      </c>
      <c r="F21" s="12">
        <v>20</v>
      </c>
      <c r="G21" s="13">
        <v>500</v>
      </c>
      <c r="H21" s="24">
        <f t="shared" si="0"/>
        <v>476.19047619047615</v>
      </c>
      <c r="I21" s="24">
        <f t="shared" si="1"/>
        <v>23.809523809523853</v>
      </c>
      <c r="J21" s="24"/>
      <c r="K21" s="24"/>
      <c r="L21" s="4">
        <f t="shared" si="2"/>
        <v>4.7619047619047707E-2</v>
      </c>
    </row>
    <row r="22" spans="1:14" ht="13" thickTop="1">
      <c r="H22" s="2"/>
      <c r="I22" s="2"/>
      <c r="J22" s="2"/>
      <c r="K22" s="2"/>
      <c r="L22" s="2"/>
      <c r="M22" s="2"/>
      <c r="N22" s="2"/>
    </row>
    <row r="25" spans="1:14">
      <c r="D25" s="2"/>
      <c r="E25" s="2"/>
      <c r="F25" s="2"/>
    </row>
    <row r="26" spans="1:14">
      <c r="A26" t="s">
        <v>20</v>
      </c>
      <c r="D26" s="2"/>
      <c r="E26" s="2"/>
      <c r="F26" s="2"/>
      <c r="G26" t="s">
        <v>19</v>
      </c>
    </row>
    <row r="27" spans="1:14">
      <c r="D27" s="2"/>
      <c r="E27" s="2"/>
      <c r="F27" s="2"/>
    </row>
    <row r="28" spans="1:14">
      <c r="A28" s="2" t="s">
        <v>9</v>
      </c>
      <c r="B28" s="2" t="s">
        <v>0</v>
      </c>
      <c r="C28" s="2" t="s">
        <v>16</v>
      </c>
      <c r="D28" s="2" t="s">
        <v>18</v>
      </c>
      <c r="E28" s="2" t="s">
        <v>8</v>
      </c>
      <c r="F28" s="2"/>
      <c r="G28" s="2" t="s">
        <v>3</v>
      </c>
      <c r="H28" s="2" t="s">
        <v>16</v>
      </c>
      <c r="I28" s="2" t="s">
        <v>17</v>
      </c>
      <c r="J28" s="2" t="s">
        <v>4</v>
      </c>
      <c r="K28" s="2" t="s">
        <v>6</v>
      </c>
    </row>
    <row r="29" spans="1:14">
      <c r="A29" s="2" t="s">
        <v>1</v>
      </c>
      <c r="B29" s="2" t="s">
        <v>1</v>
      </c>
      <c r="C29" s="2" t="s">
        <v>2</v>
      </c>
      <c r="D29" s="2" t="s">
        <v>2</v>
      </c>
      <c r="E29" s="2" t="s">
        <v>7</v>
      </c>
      <c r="F29" s="2"/>
      <c r="G29" s="2" t="s">
        <v>15</v>
      </c>
      <c r="H29" s="2" t="s">
        <v>2</v>
      </c>
      <c r="I29" s="2" t="s">
        <v>11</v>
      </c>
      <c r="J29" s="2" t="s">
        <v>5</v>
      </c>
      <c r="K29" s="2" t="s">
        <v>5</v>
      </c>
    </row>
    <row r="30" spans="1:14" ht="13" thickBo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4" ht="13" thickTop="1">
      <c r="A31" s="14">
        <v>1700</v>
      </c>
      <c r="B31" s="16">
        <v>1400</v>
      </c>
      <c r="C31" s="4">
        <f>B31/A31</f>
        <v>0.82352941176470584</v>
      </c>
      <c r="D31" s="4">
        <f>C31^0.5</f>
        <v>0.90748521297303009</v>
      </c>
      <c r="E31" s="26">
        <v>2</v>
      </c>
      <c r="F31" s="18"/>
      <c r="G31" s="25">
        <f>B31*D31</f>
        <v>1270.4792981622422</v>
      </c>
      <c r="H31" s="4">
        <f>G31/B31</f>
        <v>0.9074852129730302</v>
      </c>
      <c r="I31" s="25">
        <f>B31-G31</f>
        <v>129.52070183775777</v>
      </c>
      <c r="J31" s="25">
        <f>E31/G31*I31</f>
        <v>0.20389266007735887</v>
      </c>
      <c r="K31" s="4">
        <f>1-H31</f>
        <v>9.2514787026969802E-2</v>
      </c>
    </row>
    <row r="32" spans="1:14">
      <c r="A32" s="17">
        <v>500</v>
      </c>
      <c r="B32" s="19">
        <v>440</v>
      </c>
      <c r="C32" s="4">
        <f>B32/A32</f>
        <v>0.88</v>
      </c>
      <c r="D32" s="4">
        <f>C32^0.5</f>
        <v>0.93808315196468595</v>
      </c>
      <c r="E32" s="27">
        <v>6</v>
      </c>
      <c r="F32" s="18"/>
      <c r="G32" s="25">
        <f>B32*D32</f>
        <v>412.75658686446184</v>
      </c>
      <c r="H32" s="4">
        <f>G32/B32</f>
        <v>0.93808315196468595</v>
      </c>
      <c r="I32" s="25">
        <f>B32-G32</f>
        <v>27.243413135538162</v>
      </c>
      <c r="J32" s="25">
        <f>E32/G32*I32</f>
        <v>0.39602149066831249</v>
      </c>
      <c r="K32" s="4">
        <f>1-H32</f>
        <v>6.1916848035314054E-2</v>
      </c>
    </row>
    <row r="33" spans="1:11">
      <c r="A33" s="17">
        <v>500</v>
      </c>
      <c r="B33" s="19">
        <v>363</v>
      </c>
      <c r="C33" s="4">
        <f>B33/A33</f>
        <v>0.72599999999999998</v>
      </c>
      <c r="D33" s="4">
        <f>C33^0.5</f>
        <v>0.8520563361656317</v>
      </c>
      <c r="E33" s="27">
        <v>3</v>
      </c>
      <c r="F33" s="18"/>
      <c r="G33" s="25">
        <f>B33*D33</f>
        <v>309.2964500281243</v>
      </c>
      <c r="H33" s="4">
        <f>G33/B33</f>
        <v>0.8520563361656317</v>
      </c>
      <c r="I33" s="25">
        <f>B33-G33</f>
        <v>53.703549971875702</v>
      </c>
      <c r="J33" s="25">
        <f>E33/G33*I33</f>
        <v>0.5208939510976518</v>
      </c>
      <c r="K33" s="4">
        <f>1-H33</f>
        <v>0.1479436638343683</v>
      </c>
    </row>
    <row r="34" spans="1:11" ht="13" thickBot="1">
      <c r="A34" s="20">
        <v>1000</v>
      </c>
      <c r="B34" s="22">
        <v>900</v>
      </c>
      <c r="C34" s="4">
        <f>B34/A34</f>
        <v>0.9</v>
      </c>
      <c r="D34" s="4">
        <f>C34^0.5</f>
        <v>0.94868329805051377</v>
      </c>
      <c r="E34" s="28">
        <v>2.85</v>
      </c>
      <c r="F34" s="18"/>
      <c r="G34" s="25">
        <f>B34*D34</f>
        <v>853.81496824546241</v>
      </c>
      <c r="H34" s="4">
        <f>G34/B34</f>
        <v>0.94868329805051377</v>
      </c>
      <c r="I34" s="25">
        <f>B34-G34</f>
        <v>46.18503175453759</v>
      </c>
      <c r="J34" s="25">
        <f>E34/G34*I34</f>
        <v>0.15416377715996041</v>
      </c>
      <c r="K34" s="4">
        <f>1-H34</f>
        <v>5.1316701949486232E-2</v>
      </c>
    </row>
    <row r="35" spans="1:11" ht="13" thickTop="1"/>
  </sheetData>
  <phoneticPr fontId="1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ESR worksheet</vt:lpstr>
      <vt:lpstr>Extra ESR sheet</vt:lpstr>
      <vt:lpstr>Other ESR sheets</vt:lpstr>
    </vt:vector>
  </TitlesOfParts>
  <Company>Advanced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 Almgren</dc:creator>
  <cp:lastModifiedBy>Joe Cenedella</cp:lastModifiedBy>
  <cp:lastPrinted>2002-12-17T17:42:45Z</cp:lastPrinted>
  <dcterms:created xsi:type="dcterms:W3CDTF">2002-12-17T17:26:24Z</dcterms:created>
  <dcterms:modified xsi:type="dcterms:W3CDTF">2019-09-13T22:22:18Z</dcterms:modified>
</cp:coreProperties>
</file>